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7220" windowHeight="741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17" i="1" l="1"/>
  <c r="F15" i="1"/>
  <c r="F17" i="1"/>
  <c r="D15" i="1"/>
  <c r="F10" i="1"/>
  <c r="D10" i="1"/>
  <c r="F7" i="1"/>
  <c r="D7" i="1"/>
  <c r="F26" i="1" l="1"/>
  <c r="F19" i="1"/>
  <c r="F21" i="1" s="1"/>
  <c r="F23" i="1" s="1"/>
  <c r="F28" i="1"/>
  <c r="D29" i="1"/>
  <c r="F29" i="1"/>
  <c r="D28" i="1"/>
  <c r="D19" i="1"/>
  <c r="D21" i="1" s="1"/>
  <c r="D23" i="1" s="1"/>
  <c r="D26" i="1"/>
</calcChain>
</file>

<file path=xl/sharedStrings.xml><?xml version="1.0" encoding="utf-8"?>
<sst xmlns="http://schemas.openxmlformats.org/spreadsheetml/2006/main" count="21" uniqueCount="21">
  <si>
    <t xml:space="preserve">PLYNOVÉ KOTELNY V BYTOVÉM DOMĚ </t>
  </si>
  <si>
    <t>INVESTIČNÍ NÁKLADY, PROVOZNÍ NÁKLADY, NÁVRATNOST, CENA 1GJ</t>
  </si>
  <si>
    <t>KOTELNA 150kW</t>
  </si>
  <si>
    <t>KOTELNA 200kW</t>
  </si>
  <si>
    <t>INVESTICE</t>
  </si>
  <si>
    <t>plyn</t>
  </si>
  <si>
    <t>elektřina</t>
  </si>
  <si>
    <t>dohled, revize, kontroly</t>
  </si>
  <si>
    <t>CENA ZA 1GJ Z CTZ</t>
  </si>
  <si>
    <t>CENA ZA TEPLO Z CTZ</t>
  </si>
  <si>
    <t>PROVOZNÍ NÁKLADY (PRŮMĚR)</t>
  </si>
  <si>
    <t>PRŮMĚRNÉ INVESTIČNÍ NÁKLADY VČ. PD A INŽENÝRINGU</t>
  </si>
  <si>
    <t>PRŮMĚRNÁ NÁVRATNOST INVESTICE (ROKY)</t>
  </si>
  <si>
    <t>CENA 1GJ TEPLA VYROBENÉHO KOTELNOU</t>
  </si>
  <si>
    <t>PŘI ŽIVOTNOSTI 20 LET</t>
  </si>
  <si>
    <t>ČISTÉ PROVOZNÍ NÁKLADY/GJ</t>
  </si>
  <si>
    <t>INDEX</t>
  </si>
  <si>
    <t>ROČNÍ ÚSPORA PROVOZNÍCH NÁKLADŮ</t>
  </si>
  <si>
    <t>PŘI ŽIVOTNOSTI 15 LET</t>
  </si>
  <si>
    <t>VYROBENÉ GJ (TEPLO, TUV), průměr</t>
  </si>
  <si>
    <t>VČETNĚ AMORTIZACE KOTELNY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</si>
</sst>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5" formatCode="#,##0.00\ &quot;Kč&quot;"/>
    <numFmt numFmtId="177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i/>
      <sz val="11"/>
      <color theme="3" tint="-0.249977111117893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5"/>
      <color theme="3" tint="-0.249977111117893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175" fontId="0" fillId="0" borderId="0" xfId="0" applyNumberFormat="1"/>
    <xf numFmtId="177" fontId="0" fillId="0" borderId="0" xfId="0" applyNumberFormat="1"/>
    <xf numFmtId="177" fontId="2" fillId="0" borderId="0" xfId="0" applyNumberFormat="1" applyFont="1"/>
    <xf numFmtId="3" fontId="0" fillId="0" borderId="0" xfId="0" applyNumberFormat="1"/>
    <xf numFmtId="0" fontId="1" fillId="0" borderId="0" xfId="0" applyFont="1"/>
    <xf numFmtId="175" fontId="1" fillId="0" borderId="0" xfId="0" applyNumberFormat="1" applyFont="1"/>
    <xf numFmtId="2" fontId="1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wrapText="1"/>
    </xf>
    <xf numFmtId="2" fontId="5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horizontal="center"/>
    </xf>
    <xf numFmtId="177" fontId="1" fillId="0" borderId="0" xfId="0" applyNumberFormat="1" applyFont="1"/>
    <xf numFmtId="177" fontId="7" fillId="0" borderId="0" xfId="0" applyNumberFormat="1" applyFont="1"/>
    <xf numFmtId="175" fontId="1" fillId="3" borderId="0" xfId="0" applyNumberFormat="1" applyFont="1" applyFill="1"/>
    <xf numFmtId="175" fontId="1" fillId="4" borderId="0" xfId="0" applyNumberFormat="1" applyFont="1" applyFill="1"/>
    <xf numFmtId="0" fontId="8" fillId="0" borderId="0" xfId="0" applyFont="1"/>
    <xf numFmtId="0" fontId="9" fillId="0" borderId="0" xfId="0" applyFont="1"/>
    <xf numFmtId="175" fontId="1" fillId="2" borderId="1" xfId="0" applyNumberFormat="1" applyFont="1" applyFill="1" applyBorder="1"/>
    <xf numFmtId="3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8" workbookViewId="0">
      <selection activeCell="I9" sqref="I9"/>
    </sheetView>
  </sheetViews>
  <sheetFormatPr defaultRowHeight="14.4" x14ac:dyDescent="0.3"/>
  <cols>
    <col min="1" max="1" width="37.44140625" customWidth="1"/>
    <col min="2" max="2" width="7.6640625" style="11" customWidth="1"/>
    <col min="3" max="3" width="4.77734375" customWidth="1"/>
    <col min="4" max="4" width="21.6640625" customWidth="1"/>
    <col min="5" max="5" width="3.5546875" customWidth="1"/>
    <col min="6" max="6" width="21" customWidth="1"/>
  </cols>
  <sheetData>
    <row r="1" spans="1:6" ht="18" x14ac:dyDescent="0.35">
      <c r="A1" s="22" t="s">
        <v>0</v>
      </c>
      <c r="B1" s="10"/>
      <c r="C1" s="7"/>
    </row>
    <row r="3" spans="1:6" ht="19.8" x14ac:dyDescent="0.4">
      <c r="A3" s="21" t="s">
        <v>1</v>
      </c>
    </row>
    <row r="5" spans="1:6" x14ac:dyDescent="0.3">
      <c r="B5" s="12" t="s">
        <v>16</v>
      </c>
      <c r="D5" s="16" t="s">
        <v>2</v>
      </c>
      <c r="E5" s="16"/>
      <c r="F5" s="16" t="s">
        <v>3</v>
      </c>
    </row>
    <row r="6" spans="1:6" x14ac:dyDescent="0.3">
      <c r="A6" s="15" t="s">
        <v>4</v>
      </c>
      <c r="B6" s="10"/>
      <c r="C6" s="7"/>
    </row>
    <row r="7" spans="1:6" ht="28.8" customHeight="1" x14ac:dyDescent="0.3">
      <c r="A7" s="1" t="s">
        <v>11</v>
      </c>
      <c r="B7" s="13">
        <v>1</v>
      </c>
      <c r="C7" s="1"/>
      <c r="D7" s="18">
        <f>860000*B7</f>
        <v>860000</v>
      </c>
      <c r="E7" s="4"/>
      <c r="F7" s="18">
        <f>985000*B7</f>
        <v>985000</v>
      </c>
    </row>
    <row r="8" spans="1:6" x14ac:dyDescent="0.3">
      <c r="D8" s="4"/>
      <c r="E8" s="4"/>
      <c r="F8" s="4"/>
    </row>
    <row r="9" spans="1:6" x14ac:dyDescent="0.3">
      <c r="D9" s="4"/>
      <c r="E9" s="4"/>
      <c r="F9" s="4"/>
    </row>
    <row r="10" spans="1:6" x14ac:dyDescent="0.3">
      <c r="A10" s="15" t="s">
        <v>10</v>
      </c>
      <c r="B10" s="11">
        <v>1</v>
      </c>
      <c r="C10" s="7"/>
      <c r="D10" s="17">
        <f>SUM(D11:D13)*B10</f>
        <v>359000</v>
      </c>
      <c r="E10" s="4"/>
      <c r="F10" s="17">
        <f>SUM(F11:F13)*B10</f>
        <v>613000</v>
      </c>
    </row>
    <row r="11" spans="1:6" x14ac:dyDescent="0.3">
      <c r="A11" s="2" t="s">
        <v>5</v>
      </c>
      <c r="B11" s="14"/>
      <c r="C11" s="2"/>
      <c r="D11" s="5">
        <v>308000</v>
      </c>
      <c r="E11" s="5"/>
      <c r="F11" s="5">
        <v>544000</v>
      </c>
    </row>
    <row r="12" spans="1:6" x14ac:dyDescent="0.3">
      <c r="A12" s="2" t="s">
        <v>6</v>
      </c>
      <c r="B12" s="14"/>
      <c r="C12" s="2"/>
      <c r="D12" s="5">
        <v>18000</v>
      </c>
      <c r="E12" s="5"/>
      <c r="F12" s="5">
        <v>28000</v>
      </c>
    </row>
    <row r="13" spans="1:6" x14ac:dyDescent="0.3">
      <c r="A13" s="2" t="s">
        <v>7</v>
      </c>
      <c r="B13" s="14"/>
      <c r="C13" s="2"/>
      <c r="D13" s="5">
        <v>33000</v>
      </c>
      <c r="E13" s="5"/>
      <c r="F13" s="5">
        <v>41000</v>
      </c>
    </row>
    <row r="15" spans="1:6" x14ac:dyDescent="0.3">
      <c r="A15" s="7" t="s">
        <v>19</v>
      </c>
      <c r="B15" s="11">
        <v>1</v>
      </c>
      <c r="D15" s="24">
        <f>751*B15</f>
        <v>751</v>
      </c>
      <c r="E15" s="6"/>
      <c r="F15" s="24">
        <f>1250*B15</f>
        <v>1250</v>
      </c>
    </row>
    <row r="17" spans="1:6" x14ac:dyDescent="0.3">
      <c r="A17" s="7" t="s">
        <v>8</v>
      </c>
      <c r="B17" s="11">
        <v>1</v>
      </c>
      <c r="D17" s="23">
        <f>650*B17</f>
        <v>650</v>
      </c>
      <c r="E17" s="3"/>
      <c r="F17" s="23">
        <f>650*B17</f>
        <v>650</v>
      </c>
    </row>
    <row r="19" spans="1:6" x14ac:dyDescent="0.3">
      <c r="A19" t="s">
        <v>9</v>
      </c>
      <c r="D19" s="4">
        <f>D15*D17</f>
        <v>488150</v>
      </c>
      <c r="E19" s="4"/>
      <c r="F19" s="4">
        <f>F15*F17</f>
        <v>812500</v>
      </c>
    </row>
    <row r="20" spans="1:6" x14ac:dyDescent="0.3">
      <c r="D20" s="4"/>
      <c r="E20" s="4"/>
      <c r="F20" s="4"/>
    </row>
    <row r="21" spans="1:6" x14ac:dyDescent="0.3">
      <c r="A21" s="7" t="s">
        <v>17</v>
      </c>
      <c r="D21" s="4">
        <f>D19-D10</f>
        <v>129150</v>
      </c>
      <c r="E21" s="4"/>
      <c r="F21" s="4">
        <f>F19-F10</f>
        <v>199500</v>
      </c>
    </row>
    <row r="23" spans="1:6" ht="30" customHeight="1" x14ac:dyDescent="0.3">
      <c r="A23" s="1" t="s">
        <v>12</v>
      </c>
      <c r="B23" s="13"/>
      <c r="C23" s="1"/>
      <c r="D23" s="9">
        <f>D7/D21</f>
        <v>6.6589237320944639</v>
      </c>
      <c r="E23" s="7"/>
      <c r="F23" s="9">
        <f>F7/F21</f>
        <v>4.9373433583959896</v>
      </c>
    </row>
    <row r="24" spans="1:6" x14ac:dyDescent="0.3">
      <c r="D24" s="7"/>
      <c r="E24" s="7"/>
      <c r="F24" s="7"/>
    </row>
    <row r="25" spans="1:6" x14ac:dyDescent="0.3">
      <c r="A25" s="15" t="s">
        <v>13</v>
      </c>
      <c r="B25" s="10"/>
      <c r="C25" s="7"/>
    </row>
    <row r="26" spans="1:6" x14ac:dyDescent="0.3">
      <c r="A26" t="s">
        <v>15</v>
      </c>
      <c r="D26" s="19">
        <f>D10/D15</f>
        <v>478.02929427430092</v>
      </c>
      <c r="E26" s="8"/>
      <c r="F26" s="19">
        <f>F10/F15</f>
        <v>490.4</v>
      </c>
    </row>
    <row r="27" spans="1:6" x14ac:dyDescent="0.3">
      <c r="A27" t="s">
        <v>20</v>
      </c>
    </row>
    <row r="28" spans="1:6" x14ac:dyDescent="0.3">
      <c r="A28" s="2" t="s">
        <v>18</v>
      </c>
      <c r="B28" s="14"/>
      <c r="C28" s="2"/>
      <c r="D28" s="20">
        <f>(D10+(D7/15))/D15</f>
        <v>554.37194851309357</v>
      </c>
      <c r="E28" s="8"/>
      <c r="F28" s="20">
        <f>(F10+(F7/15))/F15</f>
        <v>542.93333333333328</v>
      </c>
    </row>
    <row r="29" spans="1:6" x14ac:dyDescent="0.3">
      <c r="A29" s="2" t="s">
        <v>14</v>
      </c>
      <c r="B29" s="14"/>
      <c r="C29" s="2"/>
      <c r="D29" s="20">
        <f>(D10+(D7/20))/D15</f>
        <v>535.28628495339547</v>
      </c>
      <c r="E29" s="8"/>
      <c r="F29" s="20">
        <f>(F10+(F7/20))/F15</f>
        <v>529.79999999999995</v>
      </c>
    </row>
  </sheetData>
  <pageMargins left="0.70866141732283472" right="0.70866141732283472" top="0.78740157480314965" bottom="0.78740157480314965" header="0.31496062992125984" footer="0.31496062992125984"/>
  <pageSetup paperSize="9" scale="9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jaschkeova</dc:creator>
  <cp:lastModifiedBy>jaschkeova</cp:lastModifiedBy>
  <cp:lastPrinted>2015-02-17T10:20:54Z</cp:lastPrinted>
  <dcterms:created xsi:type="dcterms:W3CDTF">2015-02-17T08:51:05Z</dcterms:created>
  <dcterms:modified xsi:type="dcterms:W3CDTF">2015-02-17T10:25:07Z</dcterms:modified>
</cp:coreProperties>
</file>